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24720" windowHeight="14520"/>
  </bookViews>
  <sheets>
    <sheet name="Отчет" sheetId="1" r:id="rId1"/>
  </sheets>
  <calcPr calcId="144525"/>
</workbook>
</file>

<file path=xl/calcChain.xml><?xml version="1.0" encoding="utf-8"?>
<calcChain xmlns="http://schemas.openxmlformats.org/spreadsheetml/2006/main">
  <c r="B47" i="1" l="1"/>
  <c r="M10" i="1"/>
  <c r="L10" i="1"/>
  <c r="K10" i="1"/>
  <c r="J10" i="1"/>
  <c r="I10" i="1"/>
  <c r="H10" i="1"/>
  <c r="G10" i="1"/>
  <c r="F10" i="1"/>
  <c r="E10" i="1"/>
  <c r="D10" i="1"/>
  <c r="C10" i="1"/>
  <c r="B10" i="1"/>
  <c r="G9" i="1"/>
  <c r="F9" i="1"/>
  <c r="E9" i="1"/>
  <c r="D9" i="1"/>
  <c r="K8" i="1"/>
  <c r="J8" i="1"/>
  <c r="I8" i="1"/>
  <c r="F8" i="1"/>
  <c r="D8" i="1"/>
  <c r="M7" i="1"/>
  <c r="L7" i="1"/>
  <c r="I7" i="1"/>
  <c r="H7" i="1"/>
  <c r="D7" i="1"/>
  <c r="C7" i="1"/>
  <c r="L6" i="1"/>
  <c r="H6" i="1"/>
  <c r="C6" i="1"/>
  <c r="B6" i="1"/>
  <c r="A6" i="1"/>
</calcChain>
</file>

<file path=xl/sharedStrings.xml><?xml version="1.0" encoding="utf-8"?>
<sst xmlns="http://schemas.openxmlformats.org/spreadsheetml/2006/main" count="68" uniqueCount="47">
  <si>
    <t>В тыс. руб.</t>
  </si>
  <si>
    <t>1</t>
  </si>
  <si>
    <t>1.</t>
  </si>
  <si>
    <t/>
  </si>
  <si>
    <t>Выборы депутатов Государственной Думы Федерального Собрания Российской Федерации восьмого созыва</t>
  </si>
  <si>
    <t xml:space="preserve">Снеговая Ирина Леонидовна   (одномандатный избирательный округ «Курская область – Курский одномандатный избирательный округ №109») </t>
  </si>
  <si>
    <t xml:space="preserve">СВЕДЕНИЯ
о поступлении средств в избирательные фонды кандидатов и расходовании этих средств
 (на основании данных, предоставленных филиалами ПАО Сбербанк )
</t>
  </si>
  <si>
    <t>Германова Ольга Михайловна (одномандатный избирательный округ «Курская область – Сеймский одномандатный избирательный  округ №110»)</t>
  </si>
  <si>
    <t>Курский ФПРСР</t>
  </si>
  <si>
    <t xml:space="preserve">Харченко Екатерино Владимировна (одномандатный избирательный округ «Курская область – Курский одномандатный избирательный округ №109») </t>
  </si>
  <si>
    <t>Оплата за изготовление агитационного печатного материала</t>
  </si>
  <si>
    <t>Оплата за размещение печатного агитационного материала</t>
  </si>
  <si>
    <t xml:space="preserve">Канунникова Светлана Игоревна (одномандатный избирательный округ «Курская область – Курский одномандатный избирательный округ №109»)  </t>
  </si>
  <si>
    <t>Средства партии</t>
  </si>
  <si>
    <t>Бобовников Алексей Николаевич (одномандатный избирательный округ «Курская область – Сеймский одномандатный избирательный  округ №110»)</t>
  </si>
  <si>
    <t xml:space="preserve">Бондаренко Татьяна Валерьевна (одномандатный избирательный округ «Курская область – Курский одномандатный избирательный округ №109») </t>
  </si>
  <si>
    <t xml:space="preserve">Анциферова Ирина Владимировна (одномандатный избирательный округ «Курская область – Курский одномандатный избирательный округ №109») </t>
  </si>
  <si>
    <t>Тимофеева Елена Александровна (одномандатный избирательный округ «Курская область – Сеймский одномандатный избирательный  округ №110»)</t>
  </si>
  <si>
    <t>Оплата за аренду и монтаж рекламных поверхностей</t>
  </si>
  <si>
    <t xml:space="preserve">Люлин Павел Борисович (одномандатный избирательный округ «Курская область – Курский одномандатный избирательный округ №109») </t>
  </si>
  <si>
    <t>ООО "РСК"</t>
  </si>
  <si>
    <t xml:space="preserve">Толмачев Дмитрий Михайлович (одномандатный избирательный округ «Курская область – Курский одномандатный избирательный округ №109») </t>
  </si>
  <si>
    <t xml:space="preserve">Федоров Владимир Валерьевич (одномандатный избирательный округ «Курская область – Курский одномандатный избирательный округ №109») </t>
  </si>
  <si>
    <t>Филипповский Игорь Васильевич (одномандатный избирательный округ «Курская область – Сеймский одномандатный избирательный  округ №110»)</t>
  </si>
  <si>
    <t>1 (собственные средства кандидата)</t>
  </si>
  <si>
    <t>Томанов Алексей Арьевич (одномандатный избирательный округ «Курская область – Сеймский одномандатный избирательный  округ №110»)</t>
  </si>
  <si>
    <t>Бизяев Владимир Анатольевич (одномандатный избирательный округ «Курская область – Сеймский одномандатный избирательный  округ №110»)</t>
  </si>
  <si>
    <t>Оплата за оказание услуг по подготовке текстов</t>
  </si>
  <si>
    <t>1 (средства кандидата)</t>
  </si>
  <si>
    <t>Артемова Анастасия Александровна (одномандатный избирательный округ «Курская область – Сеймский одномандатный избирательный  округ №110»)</t>
  </si>
  <si>
    <t>оплата за трансляцию агитационного видеоролика</t>
  </si>
  <si>
    <t>Оплата за агитацию через организации телерадиовещания</t>
  </si>
  <si>
    <t>Оплата за аренду оргтехники</t>
  </si>
  <si>
    <t>Фонд поддержки будущих поколений</t>
  </si>
  <si>
    <t>Оплата за оказание услуг финансового управляющего</t>
  </si>
  <si>
    <t>Оплата за оказание услуг по юридической деятельности</t>
  </si>
  <si>
    <t>НФПР</t>
  </si>
  <si>
    <t>ООО "ПРАЙМКЕЙ"</t>
  </si>
  <si>
    <t>Оплата за оказание услуг сотруднику штаба</t>
  </si>
  <si>
    <t>Оплата за услуги наблюдателей</t>
  </si>
  <si>
    <t>200,00                             30,00                     28,00              94,00                  400,00                 200,00                163,00                  140,00           26,00               56,50              150,00</t>
  </si>
  <si>
    <t xml:space="preserve">30,00                  30,00                 50,00                   50,00           38,00                   21,00          28,00                        </t>
  </si>
  <si>
    <t>Шалагинов Владимир Геннадьевич (одномандатный избирательный округ «Курская область – Сеймский одномандатный избирательный  округ №110»)</t>
  </si>
  <si>
    <t>Возврат средств юридическому лицу, зарегистрированному мнее 1 года до дня голосования</t>
  </si>
  <si>
    <t>АО "Артель"</t>
  </si>
  <si>
    <t>По состоянию на 10.09.2021</t>
  </si>
  <si>
    <t>Возврат средств юридическому лицу, неуказавшему предусмотренные законом сведения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</si>
</sst>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5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5" fillId="3" borderId="2" xfId="0" quotePrefix="1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left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left" vertical="center" wrapText="1"/>
    </xf>
    <xf numFmtId="1" fontId="5" fillId="3" borderId="2" xfId="0" applyNumberFormat="1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right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left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right" wrapText="1"/>
    </xf>
    <xf numFmtId="49" fontId="4" fillId="0" borderId="0" xfId="0" applyNumberFormat="1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48</xdr:row>
      <xdr:rowOff>165100</xdr:rowOff>
    </xdr:from>
    <xdr:to>
      <xdr:col>5</xdr:col>
      <xdr:colOff>307975</xdr:colOff>
      <xdr:row>51</xdr:row>
      <xdr:rowOff>101600</xdr:rowOff>
    </xdr:to>
    <xdr:sp macro="" textlink="">
      <xdr:nvSpPr>
        <xdr:cNvPr id="2" name="TextBox 1"/>
        <xdr:cNvSpPr txBox="1"/>
      </xdr:nvSpPr>
      <xdr:spPr>
        <a:xfrm>
          <a:off x="3181350" y="88738075"/>
          <a:ext cx="2032000" cy="5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="horz" rtlCol="0" anchor="t"/>
        <a:lstStyle/>
        <a:p>
          <a:endParaRPr lang="ru-RU" sz="1100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tabSelected="1" topLeftCell="A43" zoomScale="90" zoomScaleNormal="90" workbookViewId="0">
      <selection activeCell="R46" sqref="R46"/>
    </sheetView>
  </sheetViews>
  <sheetFormatPr defaultRowHeight="15" x14ac:dyDescent="0.25"/>
  <cols>
    <col min="1" max="1" width="5.7109375" customWidth="1"/>
    <col min="2" max="2" width="23" customWidth="1"/>
    <col min="3" max="3" width="9.85546875" customWidth="1"/>
    <col min="4" max="4" width="11.28515625" customWidth="1"/>
    <col min="5" max="5" width="16.140625" customWidth="1"/>
    <col min="6" max="6" width="8" customWidth="1"/>
    <col min="7" max="7" width="10.140625" customWidth="1"/>
    <col min="8" max="8" width="12.42578125" customWidth="1"/>
    <col min="9" max="9" width="11.5703125" customWidth="1"/>
    <col min="10" max="10" width="12.5703125" customWidth="1"/>
    <col min="11" max="11" width="18" customWidth="1"/>
    <col min="12" max="12" width="12.42578125" customWidth="1"/>
    <col min="13" max="13" width="15.85546875" customWidth="1"/>
    <col min="14" max="14" width="9.140625" customWidth="1"/>
  </cols>
  <sheetData>
    <row r="1" spans="1:14" ht="15" customHeight="1" x14ac:dyDescent="0.25">
      <c r="M1" s="1"/>
    </row>
    <row r="2" spans="1:14" ht="69.75" customHeight="1" x14ac:dyDescent="0.25">
      <c r="A2" s="20" t="s">
        <v>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4" ht="15.75" x14ac:dyDescent="0.25">
      <c r="A3" s="21" t="s">
        <v>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 x14ac:dyDescent="0.25">
      <c r="M4" s="3" t="s">
        <v>45</v>
      </c>
    </row>
    <row r="5" spans="1:14" x14ac:dyDescent="0.25">
      <c r="M5" s="3" t="s">
        <v>0</v>
      </c>
    </row>
    <row r="6" spans="1:14" ht="24" customHeight="1" x14ac:dyDescent="0.25">
      <c r="A6" s="22" t="str">
        <f t="shared" ref="A6" si="0">"№
п/п"</f>
        <v>№
п/п</v>
      </c>
      <c r="B6" s="22" t="str">
        <f t="shared" ref="B6" si="1">"Фамилия, имя, отчество кандидата"</f>
        <v>Фамилия, имя, отчество кандидата</v>
      </c>
      <c r="C6" s="25" t="str">
        <f t="shared" ref="C6" si="2">"Поступило средств"</f>
        <v>Поступило средств</v>
      </c>
      <c r="D6" s="26"/>
      <c r="E6" s="26"/>
      <c r="F6" s="26"/>
      <c r="G6" s="27"/>
      <c r="H6" s="25" t="str">
        <f t="shared" ref="H6" si="3">"Израсходовано средств"</f>
        <v>Израсходовано средств</v>
      </c>
      <c r="I6" s="26"/>
      <c r="J6" s="26"/>
      <c r="K6" s="27"/>
      <c r="L6" s="25" t="str">
        <f t="shared" ref="L6" si="4">"Возвращено средств"</f>
        <v>Возвращено средств</v>
      </c>
      <c r="M6" s="27"/>
    </row>
    <row r="7" spans="1:14" ht="54" customHeight="1" x14ac:dyDescent="0.25">
      <c r="A7" s="23"/>
      <c r="B7" s="23"/>
      <c r="C7" s="22" t="str">
        <f t="shared" ref="C7" si="5">"всего"</f>
        <v>всего</v>
      </c>
      <c r="D7" s="25" t="str">
        <f t="shared" ref="D7" si="6">"из них"</f>
        <v>из них</v>
      </c>
      <c r="E7" s="26"/>
      <c r="F7" s="26"/>
      <c r="G7" s="27"/>
      <c r="H7" s="22" t="str">
        <f t="shared" ref="H7" si="7">"всего"</f>
        <v>всего</v>
      </c>
      <c r="I7" s="25" t="str">
        <f t="shared" ref="I7" si="8">"из них финансовые операции по расходованию средств на сумму, превышающую  100 тыс. рублей"</f>
        <v>из них финансовые операции по расходованию средств на сумму, превышающую  100 тыс. рублей</v>
      </c>
      <c r="J7" s="26"/>
      <c r="K7" s="27"/>
      <c r="L7" s="22" t="str">
        <f t="shared" ref="L7" si="9">"сумма, тыс. руб."</f>
        <v>сумма, тыс. руб.</v>
      </c>
      <c r="M7" s="22" t="str">
        <f t="shared" ref="M7" si="10">"основание возврата"</f>
        <v>основание возврата</v>
      </c>
      <c r="N7" s="2"/>
    </row>
    <row r="8" spans="1:14" ht="69.95" customHeight="1" x14ac:dyDescent="0.25">
      <c r="A8" s="23"/>
      <c r="B8" s="23"/>
      <c r="C8" s="23"/>
      <c r="D8" s="25" t="str">
        <f t="shared" ref="D8" si="11">"пожертвования от юридических лиц на сумму, превышающую 50 тыс. рублей"</f>
        <v>пожертвования от юридических лиц на сумму, превышающую 50 тыс. рублей</v>
      </c>
      <c r="E8" s="27"/>
      <c r="F8" s="25" t="str">
        <f t="shared" ref="F8" si="12">"пожертвования от граждан на сумму, превышающую  20 тыс. рублей"</f>
        <v>пожертвования от граждан на сумму, превышающую  20 тыс. рублей</v>
      </c>
      <c r="G8" s="27"/>
      <c r="H8" s="23"/>
      <c r="I8" s="22" t="str">
        <f t="shared" ref="I8" si="13">"дата операции"</f>
        <v>дата операции</v>
      </c>
      <c r="J8" s="22" t="str">
        <f t="shared" ref="J8" si="14">"сумма, тыс. руб."</f>
        <v>сумма, тыс. руб.</v>
      </c>
      <c r="K8" s="22" t="str">
        <f t="shared" ref="K8" si="15">"назначение платежа"</f>
        <v>назначение платежа</v>
      </c>
      <c r="L8" s="23"/>
      <c r="M8" s="23"/>
      <c r="N8" s="2"/>
    </row>
    <row r="9" spans="1:14" ht="75" customHeight="1" x14ac:dyDescent="0.25">
      <c r="A9" s="24"/>
      <c r="B9" s="24"/>
      <c r="C9" s="24"/>
      <c r="D9" s="4" t="str">
        <f>"сумма, тыс. руб."</f>
        <v>сумма, тыс. руб.</v>
      </c>
      <c r="E9" s="4" t="str">
        <f>"наименование юридического лица"</f>
        <v>наименование юридического лица</v>
      </c>
      <c r="F9" s="4" t="str">
        <f>"сумма, тыс. руб."</f>
        <v>сумма, тыс. руб.</v>
      </c>
      <c r="G9" s="4" t="str">
        <f>"кол-во граждан"</f>
        <v>кол-во граждан</v>
      </c>
      <c r="H9" s="24"/>
      <c r="I9" s="24"/>
      <c r="J9" s="24"/>
      <c r="K9" s="24"/>
      <c r="L9" s="24"/>
      <c r="M9" s="24"/>
      <c r="N9" s="2"/>
    </row>
    <row r="10" spans="1:14" x14ac:dyDescent="0.25">
      <c r="A10" s="6" t="s">
        <v>1</v>
      </c>
      <c r="B10" s="4" t="str">
        <f>"3"</f>
        <v>3</v>
      </c>
      <c r="C10" s="4" t="str">
        <f>"4"</f>
        <v>4</v>
      </c>
      <c r="D10" s="4" t="str">
        <f>"5"</f>
        <v>5</v>
      </c>
      <c r="E10" s="4" t="str">
        <f>"6"</f>
        <v>6</v>
      </c>
      <c r="F10" s="4" t="str">
        <f>"7"</f>
        <v>7</v>
      </c>
      <c r="G10" s="4" t="str">
        <f>"8"</f>
        <v>8</v>
      </c>
      <c r="H10" s="4" t="str">
        <f>"9"</f>
        <v>9</v>
      </c>
      <c r="I10" s="4" t="str">
        <f>"10"</f>
        <v>10</v>
      </c>
      <c r="J10" s="4" t="str">
        <f>"11"</f>
        <v>11</v>
      </c>
      <c r="K10" s="4" t="str">
        <f>"12"</f>
        <v>12</v>
      </c>
      <c r="L10" s="4" t="str">
        <f>"13"</f>
        <v>13</v>
      </c>
      <c r="M10" s="4" t="str">
        <f>"14"</f>
        <v>14</v>
      </c>
      <c r="N10" s="2"/>
    </row>
    <row r="11" spans="1:14" ht="155.25" customHeight="1" x14ac:dyDescent="0.25">
      <c r="A11" s="7" t="s">
        <v>2</v>
      </c>
      <c r="B11" s="17" t="s">
        <v>5</v>
      </c>
      <c r="C11" s="18">
        <v>7.0039999999999996</v>
      </c>
      <c r="D11" s="18"/>
      <c r="E11" s="16"/>
      <c r="F11" s="18"/>
      <c r="G11" s="9"/>
      <c r="H11" s="18">
        <v>2.09</v>
      </c>
      <c r="I11" s="10"/>
      <c r="J11" s="14"/>
      <c r="K11" s="8"/>
      <c r="L11" s="14"/>
      <c r="M11" s="16"/>
      <c r="N11" s="5"/>
    </row>
    <row r="12" spans="1:14" ht="153" customHeight="1" x14ac:dyDescent="0.25">
      <c r="A12" s="7">
        <v>2</v>
      </c>
      <c r="B12" s="17" t="s">
        <v>7</v>
      </c>
      <c r="C12" s="18">
        <v>11035</v>
      </c>
      <c r="D12" s="18">
        <v>5500</v>
      </c>
      <c r="E12" s="16" t="s">
        <v>8</v>
      </c>
      <c r="F12" s="18"/>
      <c r="G12" s="9"/>
      <c r="H12" s="18">
        <v>8259.0300000000007</v>
      </c>
      <c r="I12" s="10">
        <v>44426</v>
      </c>
      <c r="J12" s="18">
        <v>140</v>
      </c>
      <c r="K12" s="18" t="s">
        <v>10</v>
      </c>
      <c r="L12" s="14"/>
      <c r="M12" s="16"/>
      <c r="N12" s="5"/>
    </row>
    <row r="13" spans="1:14" ht="153" customHeight="1" x14ac:dyDescent="0.25">
      <c r="A13" s="7"/>
      <c r="B13" s="17"/>
      <c r="C13" s="18"/>
      <c r="D13" s="18">
        <v>5535</v>
      </c>
      <c r="E13" s="16" t="s">
        <v>33</v>
      </c>
      <c r="F13" s="18"/>
      <c r="G13" s="9"/>
      <c r="H13" s="18"/>
      <c r="I13" s="10">
        <v>44432</v>
      </c>
      <c r="J13" s="18">
        <v>131</v>
      </c>
      <c r="K13" s="16" t="s">
        <v>27</v>
      </c>
      <c r="L13" s="14"/>
      <c r="M13" s="16"/>
      <c r="N13" s="5"/>
    </row>
    <row r="14" spans="1:14" ht="153" customHeight="1" x14ac:dyDescent="0.25">
      <c r="A14" s="7"/>
      <c r="B14" s="17"/>
      <c r="C14" s="18"/>
      <c r="D14" s="18"/>
      <c r="E14" s="16"/>
      <c r="F14" s="18"/>
      <c r="G14" s="9"/>
      <c r="H14" s="18"/>
      <c r="I14" s="10">
        <v>44446</v>
      </c>
      <c r="J14" s="18">
        <v>130</v>
      </c>
      <c r="K14" s="16" t="s">
        <v>34</v>
      </c>
      <c r="L14" s="14"/>
      <c r="M14" s="16"/>
      <c r="N14" s="5"/>
    </row>
    <row r="15" spans="1:14" ht="153" customHeight="1" x14ac:dyDescent="0.25">
      <c r="A15" s="7"/>
      <c r="B15" s="17"/>
      <c r="C15" s="18"/>
      <c r="D15" s="18"/>
      <c r="E15" s="16"/>
      <c r="F15" s="18"/>
      <c r="G15" s="9"/>
      <c r="H15" s="18"/>
      <c r="I15" s="10">
        <v>44446</v>
      </c>
      <c r="J15" s="18">
        <v>125</v>
      </c>
      <c r="K15" s="16" t="s">
        <v>35</v>
      </c>
      <c r="L15" s="14"/>
      <c r="M15" s="16"/>
      <c r="N15" s="5"/>
    </row>
    <row r="16" spans="1:14" ht="153" customHeight="1" x14ac:dyDescent="0.25">
      <c r="A16" s="7"/>
      <c r="B16" s="17"/>
      <c r="C16" s="18"/>
      <c r="D16" s="18"/>
      <c r="E16" s="16"/>
      <c r="F16" s="18"/>
      <c r="G16" s="9"/>
      <c r="H16" s="18"/>
      <c r="I16" s="10">
        <v>44449</v>
      </c>
      <c r="J16" s="18">
        <v>5535</v>
      </c>
      <c r="K16" s="16" t="s">
        <v>39</v>
      </c>
      <c r="L16" s="14"/>
      <c r="M16" s="16"/>
      <c r="N16" s="5"/>
    </row>
    <row r="17" spans="1:14" ht="149.25" customHeight="1" x14ac:dyDescent="0.25">
      <c r="A17" s="7">
        <v>3</v>
      </c>
      <c r="B17" s="17" t="s">
        <v>9</v>
      </c>
      <c r="C17" s="18">
        <v>14338</v>
      </c>
      <c r="D17" s="18">
        <v>5500</v>
      </c>
      <c r="E17" s="16" t="s">
        <v>8</v>
      </c>
      <c r="F17" s="18"/>
      <c r="G17" s="9"/>
      <c r="H17" s="18">
        <v>8227.82</v>
      </c>
      <c r="I17" s="10">
        <v>44406</v>
      </c>
      <c r="J17" s="18">
        <v>473.22</v>
      </c>
      <c r="K17" s="18" t="s">
        <v>10</v>
      </c>
      <c r="L17" s="18">
        <v>500</v>
      </c>
      <c r="M17" s="18" t="s">
        <v>46</v>
      </c>
      <c r="N17" s="5"/>
    </row>
    <row r="18" spans="1:14" ht="89.25" customHeight="1" x14ac:dyDescent="0.25">
      <c r="A18" s="7"/>
      <c r="B18" s="17"/>
      <c r="C18" s="18"/>
      <c r="D18" s="18">
        <v>5535</v>
      </c>
      <c r="E18" s="16" t="s">
        <v>33</v>
      </c>
      <c r="F18" s="18"/>
      <c r="G18" s="9"/>
      <c r="H18" s="18"/>
      <c r="I18" s="10">
        <v>44407</v>
      </c>
      <c r="J18" s="18">
        <v>301.7</v>
      </c>
      <c r="K18" s="18" t="s">
        <v>11</v>
      </c>
      <c r="L18" s="14"/>
      <c r="M18" s="16"/>
      <c r="N18" s="5"/>
    </row>
    <row r="19" spans="1:14" ht="89.25" customHeight="1" x14ac:dyDescent="0.25">
      <c r="A19" s="7"/>
      <c r="B19" s="17"/>
      <c r="C19" s="18"/>
      <c r="D19" s="18">
        <v>2500</v>
      </c>
      <c r="E19" s="16" t="s">
        <v>36</v>
      </c>
      <c r="F19" s="18"/>
      <c r="G19" s="9"/>
      <c r="H19" s="18"/>
      <c r="I19" s="10">
        <v>44412</v>
      </c>
      <c r="J19" s="18">
        <v>150</v>
      </c>
      <c r="K19" s="18" t="s">
        <v>11</v>
      </c>
      <c r="L19" s="14"/>
      <c r="M19" s="16"/>
      <c r="N19" s="5"/>
    </row>
    <row r="20" spans="1:14" ht="89.25" customHeight="1" x14ac:dyDescent="0.25">
      <c r="A20" s="7"/>
      <c r="B20" s="17"/>
      <c r="C20" s="18"/>
      <c r="D20" s="18">
        <v>300</v>
      </c>
      <c r="E20" s="16" t="s">
        <v>37</v>
      </c>
      <c r="F20" s="18"/>
      <c r="G20" s="9"/>
      <c r="H20" s="18"/>
      <c r="I20" s="10">
        <v>44414</v>
      </c>
      <c r="J20" s="18">
        <v>216</v>
      </c>
      <c r="K20" s="18" t="s">
        <v>10</v>
      </c>
      <c r="L20" s="14"/>
      <c r="M20" s="16"/>
      <c r="N20" s="5"/>
    </row>
    <row r="21" spans="1:14" ht="89.25" customHeight="1" x14ac:dyDescent="0.25">
      <c r="A21" s="7"/>
      <c r="B21" s="17"/>
      <c r="C21" s="18"/>
      <c r="D21" s="18">
        <v>500</v>
      </c>
      <c r="E21" s="16" t="s">
        <v>44</v>
      </c>
      <c r="F21" s="18"/>
      <c r="G21" s="9"/>
      <c r="H21" s="18"/>
      <c r="I21" s="10">
        <v>44414</v>
      </c>
      <c r="J21" s="18">
        <v>109.5</v>
      </c>
      <c r="K21" s="18" t="s">
        <v>18</v>
      </c>
      <c r="L21" s="14"/>
      <c r="M21" s="16"/>
      <c r="N21" s="5"/>
    </row>
    <row r="22" spans="1:14" ht="89.25" customHeight="1" x14ac:dyDescent="0.25">
      <c r="A22" s="7"/>
      <c r="B22" s="17"/>
      <c r="C22" s="18"/>
      <c r="D22" s="18"/>
      <c r="E22" s="16"/>
      <c r="F22" s="18"/>
      <c r="G22" s="9"/>
      <c r="H22" s="18"/>
      <c r="I22" s="10">
        <v>44432</v>
      </c>
      <c r="J22" s="18">
        <v>240</v>
      </c>
      <c r="K22" s="18" t="s">
        <v>30</v>
      </c>
      <c r="L22" s="14"/>
      <c r="M22" s="16"/>
      <c r="N22" s="5"/>
    </row>
    <row r="23" spans="1:14" ht="89.25" customHeight="1" x14ac:dyDescent="0.25">
      <c r="A23" s="7"/>
      <c r="B23" s="17"/>
      <c r="C23" s="18"/>
      <c r="D23" s="18"/>
      <c r="E23" s="16"/>
      <c r="F23" s="18"/>
      <c r="G23" s="9"/>
      <c r="H23" s="18"/>
      <c r="I23" s="10">
        <v>44433</v>
      </c>
      <c r="J23" s="18">
        <v>473.22</v>
      </c>
      <c r="K23" s="18" t="s">
        <v>10</v>
      </c>
      <c r="L23" s="14"/>
      <c r="M23" s="16"/>
      <c r="N23" s="5"/>
    </row>
    <row r="24" spans="1:14" ht="89.25" customHeight="1" x14ac:dyDescent="0.25">
      <c r="A24" s="7"/>
      <c r="B24" s="17"/>
      <c r="C24" s="18"/>
      <c r="D24" s="18"/>
      <c r="E24" s="16"/>
      <c r="F24" s="18"/>
      <c r="G24" s="9"/>
      <c r="H24" s="18"/>
      <c r="I24" s="10">
        <v>44433</v>
      </c>
      <c r="J24" s="18">
        <v>266.87</v>
      </c>
      <c r="K24" s="18" t="s">
        <v>31</v>
      </c>
      <c r="L24" s="14"/>
      <c r="M24" s="16"/>
      <c r="N24" s="5"/>
    </row>
    <row r="25" spans="1:14" ht="89.25" customHeight="1" x14ac:dyDescent="0.25">
      <c r="A25" s="7"/>
      <c r="B25" s="17"/>
      <c r="C25" s="18"/>
      <c r="D25" s="18"/>
      <c r="E25" s="16"/>
      <c r="F25" s="18"/>
      <c r="G25" s="9"/>
      <c r="H25" s="18"/>
      <c r="I25" s="10">
        <v>44435</v>
      </c>
      <c r="J25" s="18">
        <v>109.2</v>
      </c>
      <c r="K25" s="18" t="s">
        <v>32</v>
      </c>
      <c r="L25" s="14"/>
      <c r="M25" s="16"/>
      <c r="N25" s="5"/>
    </row>
    <row r="26" spans="1:14" ht="89.25" customHeight="1" x14ac:dyDescent="0.25">
      <c r="A26" s="7"/>
      <c r="B26" s="17"/>
      <c r="C26" s="18"/>
      <c r="D26" s="18"/>
      <c r="E26" s="16"/>
      <c r="F26" s="18"/>
      <c r="G26" s="9"/>
      <c r="H26" s="18"/>
      <c r="I26" s="10">
        <v>44445</v>
      </c>
      <c r="J26" s="18">
        <v>135.43</v>
      </c>
      <c r="K26" s="18" t="s">
        <v>31</v>
      </c>
      <c r="L26" s="14"/>
      <c r="M26" s="16"/>
      <c r="N26" s="5"/>
    </row>
    <row r="27" spans="1:14" ht="89.25" customHeight="1" x14ac:dyDescent="0.25">
      <c r="A27" s="7"/>
      <c r="B27" s="17"/>
      <c r="C27" s="18"/>
      <c r="D27" s="18"/>
      <c r="E27" s="16"/>
      <c r="F27" s="18"/>
      <c r="G27" s="9"/>
      <c r="H27" s="18"/>
      <c r="I27" s="10">
        <v>44447</v>
      </c>
      <c r="J27" s="18">
        <v>500</v>
      </c>
      <c r="K27" s="18" t="s">
        <v>38</v>
      </c>
      <c r="L27" s="14"/>
      <c r="M27" s="16"/>
      <c r="N27" s="5"/>
    </row>
    <row r="28" spans="1:14" ht="89.25" customHeight="1" x14ac:dyDescent="0.25">
      <c r="A28" s="7"/>
      <c r="B28" s="17"/>
      <c r="C28" s="18"/>
      <c r="D28" s="18"/>
      <c r="E28" s="16"/>
      <c r="F28" s="18"/>
      <c r="G28" s="9"/>
      <c r="H28" s="18"/>
      <c r="I28" s="10">
        <v>44447</v>
      </c>
      <c r="J28" s="18">
        <v>500</v>
      </c>
      <c r="K28" s="18" t="s">
        <v>38</v>
      </c>
      <c r="L28" s="14"/>
      <c r="M28" s="16"/>
      <c r="N28" s="5"/>
    </row>
    <row r="29" spans="1:14" ht="89.25" customHeight="1" x14ac:dyDescent="0.25">
      <c r="A29" s="7"/>
      <c r="B29" s="17"/>
      <c r="C29" s="18"/>
      <c r="D29" s="18"/>
      <c r="E29" s="16"/>
      <c r="F29" s="18"/>
      <c r="G29" s="9"/>
      <c r="H29" s="18"/>
      <c r="I29" s="10">
        <v>44447</v>
      </c>
      <c r="J29" s="18">
        <v>750</v>
      </c>
      <c r="K29" s="18" t="s">
        <v>38</v>
      </c>
      <c r="L29" s="14"/>
      <c r="M29" s="16"/>
      <c r="N29" s="5"/>
    </row>
    <row r="30" spans="1:14" ht="89.25" customHeight="1" x14ac:dyDescent="0.25">
      <c r="A30" s="7"/>
      <c r="B30" s="17"/>
      <c r="C30" s="18"/>
      <c r="D30" s="18"/>
      <c r="E30" s="16"/>
      <c r="F30" s="18"/>
      <c r="G30" s="9"/>
      <c r="H30" s="18"/>
      <c r="I30" s="10">
        <v>44447</v>
      </c>
      <c r="J30" s="18">
        <v>750</v>
      </c>
      <c r="K30" s="18" t="s">
        <v>38</v>
      </c>
      <c r="L30" s="14"/>
      <c r="M30" s="16"/>
      <c r="N30" s="5"/>
    </row>
    <row r="31" spans="1:14" ht="89.25" customHeight="1" x14ac:dyDescent="0.25">
      <c r="A31" s="7"/>
      <c r="B31" s="17"/>
      <c r="C31" s="18"/>
      <c r="D31" s="18"/>
      <c r="E31" s="16"/>
      <c r="F31" s="18"/>
      <c r="G31" s="9"/>
      <c r="H31" s="18"/>
      <c r="I31" s="10">
        <v>44449</v>
      </c>
      <c r="J31" s="18">
        <v>750</v>
      </c>
      <c r="K31" s="18" t="s">
        <v>38</v>
      </c>
      <c r="L31" s="14"/>
      <c r="M31" s="16"/>
      <c r="N31" s="5"/>
    </row>
    <row r="32" spans="1:14" ht="89.25" customHeight="1" x14ac:dyDescent="0.25">
      <c r="A32" s="7"/>
      <c r="B32" s="17"/>
      <c r="C32" s="18"/>
      <c r="D32" s="18"/>
      <c r="E32" s="16"/>
      <c r="F32" s="18"/>
      <c r="G32" s="9"/>
      <c r="H32" s="18"/>
      <c r="I32" s="10">
        <v>44449</v>
      </c>
      <c r="J32" s="18">
        <v>250</v>
      </c>
      <c r="K32" s="18" t="s">
        <v>38</v>
      </c>
      <c r="L32" s="14"/>
      <c r="M32" s="16"/>
      <c r="N32" s="5"/>
    </row>
    <row r="33" spans="1:14" ht="155.25" customHeight="1" x14ac:dyDescent="0.25">
      <c r="A33" s="7">
        <v>4</v>
      </c>
      <c r="B33" s="17" t="s">
        <v>12</v>
      </c>
      <c r="C33" s="18">
        <v>400</v>
      </c>
      <c r="D33" s="18">
        <v>200</v>
      </c>
      <c r="E33" s="16" t="s">
        <v>13</v>
      </c>
      <c r="F33" s="18">
        <v>200</v>
      </c>
      <c r="G33" s="9" t="s">
        <v>24</v>
      </c>
      <c r="H33" s="18">
        <v>307.23</v>
      </c>
      <c r="I33" s="10"/>
      <c r="J33" s="18"/>
      <c r="K33" s="18"/>
      <c r="L33" s="14"/>
      <c r="M33" s="16"/>
      <c r="N33" s="5"/>
    </row>
    <row r="34" spans="1:14" ht="155.25" customHeight="1" x14ac:dyDescent="0.25">
      <c r="A34" s="7">
        <v>5</v>
      </c>
      <c r="B34" s="17" t="s">
        <v>14</v>
      </c>
      <c r="C34" s="18">
        <v>400</v>
      </c>
      <c r="D34" s="18">
        <v>400</v>
      </c>
      <c r="E34" s="16" t="s">
        <v>13</v>
      </c>
      <c r="F34" s="18"/>
      <c r="G34" s="9"/>
      <c r="H34" s="18">
        <v>365.68</v>
      </c>
      <c r="I34" s="10">
        <v>44405</v>
      </c>
      <c r="J34" s="18">
        <v>116.05</v>
      </c>
      <c r="K34" s="18" t="s">
        <v>11</v>
      </c>
      <c r="L34" s="14"/>
      <c r="M34" s="16"/>
      <c r="N34" s="5"/>
    </row>
    <row r="35" spans="1:14" ht="155.25" customHeight="1" x14ac:dyDescent="0.25">
      <c r="A35" s="7">
        <v>6</v>
      </c>
      <c r="B35" s="17" t="s">
        <v>15</v>
      </c>
      <c r="C35" s="18">
        <v>1497.5</v>
      </c>
      <c r="D35" s="18"/>
      <c r="E35" s="16"/>
      <c r="F35" s="18" t="s">
        <v>40</v>
      </c>
      <c r="G35" s="9" t="s">
        <v>24</v>
      </c>
      <c r="H35" s="18">
        <v>1496.33</v>
      </c>
      <c r="I35" s="10">
        <v>44411</v>
      </c>
      <c r="J35" s="18">
        <v>175</v>
      </c>
      <c r="K35" s="18" t="s">
        <v>11</v>
      </c>
      <c r="L35" s="14"/>
      <c r="M35" s="16"/>
      <c r="N35" s="5"/>
    </row>
    <row r="36" spans="1:14" ht="155.25" customHeight="1" x14ac:dyDescent="0.25">
      <c r="A36" s="7"/>
      <c r="B36" s="17"/>
      <c r="C36" s="18"/>
      <c r="D36" s="18"/>
      <c r="E36" s="16"/>
      <c r="F36" s="18"/>
      <c r="G36" s="9"/>
      <c r="H36" s="18"/>
      <c r="I36" s="10">
        <v>44440</v>
      </c>
      <c r="J36" s="18">
        <v>138.30000000000001</v>
      </c>
      <c r="K36" s="18" t="s">
        <v>11</v>
      </c>
      <c r="L36" s="14"/>
      <c r="M36" s="16"/>
      <c r="N36" s="5"/>
    </row>
    <row r="37" spans="1:14" ht="155.25" customHeight="1" x14ac:dyDescent="0.25">
      <c r="A37" s="7">
        <v>7</v>
      </c>
      <c r="B37" s="17" t="s">
        <v>16</v>
      </c>
      <c r="C37" s="18">
        <v>0.1</v>
      </c>
      <c r="D37" s="18"/>
      <c r="E37" s="16"/>
      <c r="F37" s="18"/>
      <c r="G37" s="9"/>
      <c r="H37" s="18"/>
      <c r="I37" s="10"/>
      <c r="J37" s="18"/>
      <c r="K37" s="18"/>
      <c r="L37" s="14"/>
      <c r="M37" s="16"/>
      <c r="N37" s="5"/>
    </row>
    <row r="38" spans="1:14" ht="155.25" customHeight="1" x14ac:dyDescent="0.25">
      <c r="A38" s="7">
        <v>8</v>
      </c>
      <c r="B38" s="17" t="s">
        <v>17</v>
      </c>
      <c r="C38" s="18">
        <v>0.1</v>
      </c>
      <c r="D38" s="18"/>
      <c r="E38" s="16"/>
      <c r="F38" s="18"/>
      <c r="G38" s="9"/>
      <c r="H38" s="18"/>
      <c r="I38" s="10"/>
      <c r="J38" s="18"/>
      <c r="K38" s="18"/>
      <c r="L38" s="14"/>
      <c r="M38" s="16"/>
      <c r="N38" s="5"/>
    </row>
    <row r="39" spans="1:14" ht="155.25" customHeight="1" x14ac:dyDescent="0.25">
      <c r="A39" s="7">
        <v>9</v>
      </c>
      <c r="B39" s="17" t="s">
        <v>19</v>
      </c>
      <c r="C39" s="18">
        <v>350</v>
      </c>
      <c r="D39" s="18">
        <v>350</v>
      </c>
      <c r="E39" s="16" t="s">
        <v>20</v>
      </c>
      <c r="F39" s="18"/>
      <c r="G39" s="9"/>
      <c r="H39" s="18">
        <v>261.55</v>
      </c>
      <c r="I39" s="10"/>
      <c r="J39" s="18"/>
      <c r="K39" s="18"/>
      <c r="L39" s="14"/>
      <c r="M39" s="16"/>
      <c r="N39" s="5"/>
    </row>
    <row r="40" spans="1:14" ht="155.25" customHeight="1" x14ac:dyDescent="0.25">
      <c r="A40" s="7">
        <v>10</v>
      </c>
      <c r="B40" s="17" t="s">
        <v>21</v>
      </c>
      <c r="C40" s="18">
        <v>19</v>
      </c>
      <c r="D40" s="18"/>
      <c r="E40" s="16"/>
      <c r="F40" s="18"/>
      <c r="G40" s="9"/>
      <c r="H40" s="18">
        <v>16.559999999999999</v>
      </c>
      <c r="I40" s="10"/>
      <c r="J40" s="18"/>
      <c r="K40" s="18"/>
      <c r="L40" s="14"/>
      <c r="M40" s="16"/>
      <c r="N40" s="5"/>
    </row>
    <row r="41" spans="1:14" ht="155.25" customHeight="1" x14ac:dyDescent="0.25">
      <c r="A41" s="7">
        <v>11</v>
      </c>
      <c r="B41" s="17" t="s">
        <v>22</v>
      </c>
      <c r="C41" s="18">
        <v>301.5</v>
      </c>
      <c r="D41" s="18">
        <v>300</v>
      </c>
      <c r="E41" s="16" t="s">
        <v>13</v>
      </c>
      <c r="F41" s="18"/>
      <c r="G41" s="9"/>
      <c r="H41" s="18">
        <v>301.48</v>
      </c>
      <c r="I41" s="10"/>
      <c r="J41" s="18"/>
      <c r="K41" s="18"/>
      <c r="L41" s="14"/>
      <c r="M41" s="16"/>
      <c r="N41" s="5"/>
    </row>
    <row r="42" spans="1:14" ht="155.25" customHeight="1" x14ac:dyDescent="0.25">
      <c r="A42" s="7">
        <v>12</v>
      </c>
      <c r="B42" s="17" t="s">
        <v>23</v>
      </c>
      <c r="C42" s="18">
        <v>15.5</v>
      </c>
      <c r="D42" s="18"/>
      <c r="E42" s="16"/>
      <c r="F42" s="18"/>
      <c r="G42" s="9"/>
      <c r="H42" s="18">
        <v>15.5</v>
      </c>
      <c r="I42" s="10"/>
      <c r="J42" s="18"/>
      <c r="K42" s="18"/>
      <c r="L42" s="14"/>
      <c r="M42" s="16"/>
      <c r="N42" s="5"/>
    </row>
    <row r="43" spans="1:14" ht="155.25" customHeight="1" x14ac:dyDescent="0.25">
      <c r="A43" s="7">
        <v>13</v>
      </c>
      <c r="B43" s="17" t="s">
        <v>25</v>
      </c>
      <c r="C43" s="18">
        <v>300</v>
      </c>
      <c r="D43" s="18">
        <v>300</v>
      </c>
      <c r="E43" s="16" t="s">
        <v>13</v>
      </c>
      <c r="F43" s="18"/>
      <c r="G43" s="9"/>
      <c r="H43" s="18">
        <v>231.73</v>
      </c>
      <c r="I43" s="10"/>
      <c r="J43" s="18"/>
      <c r="K43" s="18"/>
      <c r="L43" s="14"/>
      <c r="M43" s="16"/>
      <c r="N43" s="5"/>
    </row>
    <row r="44" spans="1:14" ht="155.25" customHeight="1" x14ac:dyDescent="0.25">
      <c r="A44" s="7">
        <v>14</v>
      </c>
      <c r="B44" s="17" t="s">
        <v>26</v>
      </c>
      <c r="C44" s="18">
        <v>276</v>
      </c>
      <c r="D44" s="18"/>
      <c r="E44" s="16"/>
      <c r="F44" s="18" t="s">
        <v>41</v>
      </c>
      <c r="G44" s="9" t="s">
        <v>28</v>
      </c>
      <c r="H44" s="18">
        <v>275.83</v>
      </c>
      <c r="I44" s="10"/>
      <c r="J44" s="18"/>
      <c r="K44" s="18"/>
      <c r="L44" s="14"/>
      <c r="M44" s="16"/>
      <c r="N44" s="5"/>
    </row>
    <row r="45" spans="1:14" ht="155.25" customHeight="1" x14ac:dyDescent="0.25">
      <c r="A45" s="7">
        <v>15</v>
      </c>
      <c r="B45" s="17" t="s">
        <v>29</v>
      </c>
      <c r="C45" s="18">
        <v>100</v>
      </c>
      <c r="D45" s="18"/>
      <c r="E45" s="16"/>
      <c r="F45" s="18">
        <v>100</v>
      </c>
      <c r="G45" s="9" t="s">
        <v>28</v>
      </c>
      <c r="H45" s="18">
        <v>97.9</v>
      </c>
      <c r="I45" s="10"/>
      <c r="J45" s="18"/>
      <c r="K45" s="18"/>
      <c r="L45" s="14"/>
      <c r="M45" s="16"/>
      <c r="N45" s="5"/>
    </row>
    <row r="46" spans="1:14" ht="155.25" customHeight="1" x14ac:dyDescent="0.25">
      <c r="A46" s="7">
        <v>16</v>
      </c>
      <c r="B46" s="17" t="s">
        <v>42</v>
      </c>
      <c r="C46" s="18">
        <v>83</v>
      </c>
      <c r="D46" s="18"/>
      <c r="E46" s="16"/>
      <c r="F46" s="18">
        <v>49</v>
      </c>
      <c r="G46" s="9" t="s">
        <v>28</v>
      </c>
      <c r="H46" s="18">
        <v>66</v>
      </c>
      <c r="I46" s="10"/>
      <c r="J46" s="18"/>
      <c r="K46" s="18"/>
      <c r="L46" s="18">
        <v>17</v>
      </c>
      <c r="M46" s="16" t="s">
        <v>43</v>
      </c>
      <c r="N46" s="5"/>
    </row>
    <row r="47" spans="1:14" ht="39.950000000000003" customHeight="1" x14ac:dyDescent="0.25">
      <c r="A47" s="6" t="s">
        <v>3</v>
      </c>
      <c r="B47" s="11" t="str">
        <f>"Итого"</f>
        <v>Итого</v>
      </c>
      <c r="C47" s="19">
        <v>29122.7</v>
      </c>
      <c r="D47" s="15"/>
      <c r="E47" s="11"/>
      <c r="F47" s="15"/>
      <c r="G47" s="12"/>
      <c r="H47" s="19">
        <v>19924.73</v>
      </c>
      <c r="I47" s="13"/>
      <c r="J47" s="15"/>
      <c r="K47" s="11"/>
      <c r="L47" s="15"/>
      <c r="M47" s="11"/>
    </row>
    <row r="50" spans="1:13" x14ac:dyDescent="0.25">
      <c r="A50" s="28"/>
      <c r="B50" s="28"/>
      <c r="C50" s="28"/>
      <c r="D50" s="30"/>
      <c r="E50" s="30"/>
      <c r="F50" s="30"/>
      <c r="G50" s="30"/>
      <c r="H50" s="30"/>
      <c r="I50" s="30"/>
      <c r="J50" s="30"/>
      <c r="K50" s="30"/>
      <c r="L50" s="30"/>
      <c r="M50" s="30"/>
    </row>
    <row r="51" spans="1:13" ht="30" customHeight="1" x14ac:dyDescent="0.25">
      <c r="A51" s="29"/>
      <c r="B51" s="29"/>
      <c r="C51" s="29"/>
      <c r="D51" s="31"/>
      <c r="E51" s="31"/>
      <c r="F51" s="31"/>
      <c r="G51" s="31"/>
      <c r="H51" s="31"/>
      <c r="I51" s="31"/>
      <c r="J51" s="31"/>
      <c r="K51" s="31"/>
      <c r="L51" s="31"/>
      <c r="M51" s="31"/>
    </row>
  </sheetData>
  <mergeCells count="22">
    <mergeCell ref="J8:J9"/>
    <mergeCell ref="K8:K9"/>
    <mergeCell ref="A50:C50"/>
    <mergeCell ref="A51:C51"/>
    <mergeCell ref="D50:M50"/>
    <mergeCell ref="D51:M51"/>
    <mergeCell ref="A2:M2"/>
    <mergeCell ref="A3:M3"/>
    <mergeCell ref="A6:A9"/>
    <mergeCell ref="B6:B9"/>
    <mergeCell ref="C6:G6"/>
    <mergeCell ref="H6:K6"/>
    <mergeCell ref="L6:M6"/>
    <mergeCell ref="C7:C9"/>
    <mergeCell ref="D7:G7"/>
    <mergeCell ref="H7:H9"/>
    <mergeCell ref="I7:K7"/>
    <mergeCell ref="L7:L9"/>
    <mergeCell ref="M7:M9"/>
    <mergeCell ref="D8:E8"/>
    <mergeCell ref="F8:G8"/>
    <mergeCell ref="I8:I9"/>
  </mergeCells>
  <pageMargins left="0.34722222222222221" right="0.1388888888888889" top="0.1388888888888889" bottom="0.1388888888888889" header="0.3" footer="0.3"/>
  <pageSetup paperSize="9" scale="9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kifagt46</dc:creator>
  <cp:lastModifiedBy>User</cp:lastModifiedBy>
  <cp:lastPrinted>2016-09-02T14:44:20Z</cp:lastPrinted>
  <dcterms:created xsi:type="dcterms:W3CDTF">2016-08-20T12:42:43Z</dcterms:created>
  <dcterms:modified xsi:type="dcterms:W3CDTF">2021-09-13T10:07:29Z</dcterms:modified>
</cp:coreProperties>
</file>